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80" windowHeight="6225" tabRatio="347" activeTab="3"/>
  </bookViews>
  <sheets>
    <sheet name="Inspection Info" sheetId="1" r:id="rId1"/>
    <sheet name="Defects" sheetId="2" r:id="rId2"/>
    <sheet name="Effort" sheetId="3" r:id="rId3"/>
    <sheet name="Help Info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<sst xmlns="http://schemas.openxmlformats.org/spreadsheetml/2006/main" count="83" uniqueCount="68">
  <si>
    <t>Project</t>
  </si>
  <si>
    <t>Author</t>
  </si>
  <si>
    <t>Work Product</t>
  </si>
  <si>
    <t>B</t>
  </si>
  <si>
    <t>CODE-1</t>
  </si>
  <si>
    <t>A</t>
  </si>
  <si>
    <t>CODE-5</t>
  </si>
  <si>
    <t>CODE-3</t>
  </si>
  <si>
    <t xml:space="preserve">       Extra</t>
  </si>
  <si>
    <t xml:space="preserve">     Wrong</t>
  </si>
  <si>
    <t xml:space="preserve">      Missing</t>
  </si>
  <si>
    <t xml:space="preserve">   Usability</t>
  </si>
  <si>
    <t>Performance</t>
  </si>
  <si>
    <t>Major</t>
  </si>
  <si>
    <t>Minor</t>
  </si>
  <si>
    <t>There are three worksheets in the spreadsheet:</t>
  </si>
  <si>
    <t xml:space="preserve">Defects - </t>
  </si>
  <si>
    <t xml:space="preserve">     </t>
  </si>
  <si>
    <t>separated by severity (major and minor) within type of defect or issue</t>
  </si>
  <si>
    <t>and insert the necessary formulas.</t>
  </si>
  <si>
    <t>Inspection ID</t>
  </si>
  <si>
    <t>Summary of Code Inspections Carried Out</t>
  </si>
  <si>
    <t>Size.Planned, LOC</t>
  </si>
  <si>
    <t>Size.Actual, LOC</t>
  </si>
  <si>
    <t>Record of Effort for Each Inspection</t>
  </si>
  <si>
    <t>Record of Defects for Each Inspection</t>
  </si>
  <si>
    <t xml:space="preserve">Effort - </t>
  </si>
  <si>
    <t xml:space="preserve">Inspection Info -  </t>
  </si>
  <si>
    <t>contains summary info and statistics about each inspection, one inspection per row</t>
  </si>
  <si>
    <t>contains cells to enter the total hours spent on various parts of the inspection event</t>
  </si>
  <si>
    <t>contains cells to enter the total number of defects found in each inspection,</t>
  </si>
  <si>
    <t>conditional</t>
  </si>
  <si>
    <t>accepted</t>
  </si>
  <si>
    <t>re-inspect</t>
  </si>
  <si>
    <t>Completion Date</t>
  </si>
  <si>
    <t>Jill</t>
  </si>
  <si>
    <t>Fred</t>
  </si>
  <si>
    <t>Marvin</t>
  </si>
  <si>
    <t>Averages</t>
  </si>
  <si>
    <t>Start Date</t>
  </si>
  <si>
    <t>Time.Meeting, hours</t>
  </si>
  <si>
    <t>Percent.Majors</t>
  </si>
  <si>
    <t>This spreadsheet illustrates the use of the code inspection tracking spreadsheet described in</t>
  </si>
  <si>
    <t>Percent.Inspected</t>
  </si>
  <si>
    <t>Defects.Corrected.Total</t>
  </si>
  <si>
    <t>Defects.Found.Major</t>
  </si>
  <si>
    <t>Defects.Found.Minor</t>
  </si>
  <si>
    <t>Defects.Found.Total</t>
  </si>
  <si>
    <t>Each time you run this macro, it will insert one new row at the top of each of the three worksheets in Row 5</t>
  </si>
  <si>
    <t>Enter the data for your first inspection into Row 5 in each of the worksheets.</t>
  </si>
  <si>
    <t>Defects.Corrected.Major</t>
  </si>
  <si>
    <t>Defects.Corrected.Minor</t>
  </si>
  <si>
    <t>Product.Appraisal</t>
  </si>
  <si>
    <t>Number.of.Inspectors</t>
  </si>
  <si>
    <t>Effort.per.Defect (labor hours)</t>
  </si>
  <si>
    <t>Defect.Density (defects/KLOC)</t>
  </si>
  <si>
    <t>Rate.Preparation (LOC/hour)</t>
  </si>
  <si>
    <t>Rate.Inspection (LOC/hour)</t>
  </si>
  <si>
    <t>Rework.per.Defect (labor hours)</t>
  </si>
  <si>
    <t>Effort.per.Unit.Size (labor hours/KLOC)</t>
  </si>
  <si>
    <t>Effort.Planning (labor hours)</t>
  </si>
  <si>
    <t>Effort.Overview (labor hours)</t>
  </si>
  <si>
    <t>Effort.Preparation (labor hours)</t>
  </si>
  <si>
    <t>Effort.Meeting (labor hours)</t>
  </si>
  <si>
    <t>Effort.Rework (labor hours)</t>
  </si>
  <si>
    <t>Effort.Inspection (labor hours)</t>
  </si>
  <si>
    <r>
      <t xml:space="preserve">Chapter 9 of </t>
    </r>
    <r>
      <rPr>
        <i/>
        <sz val="10"/>
        <rFont val="Arial"/>
        <family val="2"/>
      </rPr>
      <t>Peer Reviews in Software: A Practical Guide</t>
    </r>
    <r>
      <rPr>
        <sz val="10"/>
        <rFont val="Arial"/>
        <family val="2"/>
      </rPr>
      <t xml:space="preserve"> by Karl E. Wiegers (Addison-Wesley, 2001).</t>
    </r>
  </si>
  <si>
    <t>To create rows to hold data for a new inspection, run the InsertRows macro (Tools/Macro menu).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</si>
</sst>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"/>
    <numFmt numFmtId="166" formatCode="0.00000000000"/>
    <numFmt numFmtId="167" formatCode="0.00000000000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/>
    </xf>
    <xf numFmtId="2" fontId="0" fillId="0" borderId="0" xfId="0" applyNumberFormat="1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2" xfId="0" applyNumberFormat="1" applyFont="1" applyBorder="1" applyAlignment="1">
      <alignment horizontal="center" wrapText="1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"/>
  <sheetViews>
    <sheetView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4.00390625" style="5" customWidth="1"/>
    <col min="3" max="3" width="10.8515625" style="10" customWidth="1"/>
    <col min="4" max="4" width="11.7109375" style="10" customWidth="1"/>
    <col min="5" max="5" width="17.7109375" style="0" customWidth="1"/>
    <col min="6" max="6" width="11.28125" style="0" customWidth="1"/>
    <col min="7" max="7" width="11.140625" style="5" customWidth="1"/>
    <col min="8" max="8" width="17.28125" style="0" customWidth="1"/>
    <col min="9" max="9" width="14.00390625" style="0" customWidth="1"/>
    <col min="10" max="10" width="13.140625" style="0" customWidth="1"/>
    <col min="11" max="11" width="17.7109375" style="0" customWidth="1"/>
    <col min="12" max="12" width="16.00390625" style="0" customWidth="1"/>
    <col min="13" max="13" width="16.28125" style="0" customWidth="1"/>
    <col min="14" max="14" width="17.7109375" style="0" customWidth="1"/>
    <col min="15" max="15" width="15.7109375" style="0" customWidth="1"/>
    <col min="16" max="16" width="18.00390625" style="0" customWidth="1"/>
    <col min="17" max="17" width="18.7109375" style="0" customWidth="1"/>
  </cols>
  <sheetData>
    <row r="1" spans="1:7" s="1" customFormat="1" ht="16.5">
      <c r="A1" s="1" t="s">
        <v>21</v>
      </c>
      <c r="B1" s="8"/>
      <c r="C1" s="9"/>
      <c r="D1" s="9"/>
      <c r="G1" s="8"/>
    </row>
    <row r="2" ht="12.75" customHeight="1"/>
    <row r="4" spans="1:17" s="28" customFormat="1" ht="28.5" customHeight="1" thickBot="1">
      <c r="A4" s="27" t="s">
        <v>0</v>
      </c>
      <c r="B4" s="27" t="s">
        <v>20</v>
      </c>
      <c r="C4" s="30" t="s">
        <v>39</v>
      </c>
      <c r="D4" s="30" t="s">
        <v>34</v>
      </c>
      <c r="E4" s="27" t="s">
        <v>2</v>
      </c>
      <c r="F4" s="27" t="s">
        <v>1</v>
      </c>
      <c r="G4" s="27" t="s">
        <v>53</v>
      </c>
      <c r="H4" s="27" t="s">
        <v>52</v>
      </c>
      <c r="I4" s="27" t="s">
        <v>22</v>
      </c>
      <c r="J4" s="27" t="s">
        <v>23</v>
      </c>
      <c r="K4" s="27" t="s">
        <v>43</v>
      </c>
      <c r="L4" s="27" t="s">
        <v>54</v>
      </c>
      <c r="M4" s="27" t="s">
        <v>55</v>
      </c>
      <c r="N4" s="27" t="s">
        <v>56</v>
      </c>
      <c r="O4" s="27" t="s">
        <v>57</v>
      </c>
      <c r="P4" s="27" t="s">
        <v>59</v>
      </c>
      <c r="Q4" s="27" t="s">
        <v>58</v>
      </c>
    </row>
    <row r="5" spans="1:17" s="7" customFormat="1" ht="12.75" customHeight="1">
      <c r="A5" s="16" t="s">
        <v>3</v>
      </c>
      <c r="B5" s="16" t="s">
        <v>4</v>
      </c>
      <c r="C5" s="15">
        <v>36894</v>
      </c>
      <c r="D5" s="15">
        <v>36901</v>
      </c>
      <c r="E5"/>
      <c r="F5" s="16" t="s">
        <v>35</v>
      </c>
      <c r="G5" s="5">
        <v>4</v>
      </c>
      <c r="H5" s="16" t="s">
        <v>31</v>
      </c>
      <c r="I5" s="6">
        <v>1175</v>
      </c>
      <c r="J5" s="6">
        <v>834</v>
      </c>
      <c r="K5" s="22">
        <f>100*J5/I5</f>
        <v>70.97872340425532</v>
      </c>
      <c r="L5" s="20">
        <f>(Effort!I5-Effort!H5)/Defects!O5</f>
        <v>0.3402777777777778</v>
      </c>
      <c r="M5" s="14">
        <f>1000*Defects!O5/'Inspection Info'!J5</f>
        <v>86.33093525179856</v>
      </c>
      <c r="N5" s="14">
        <f>I5/(Effort!F5/G5)</f>
        <v>522.2222222222222</v>
      </c>
      <c r="O5" s="14">
        <f>J5/Effort!C5</f>
        <v>370.6666666666667</v>
      </c>
      <c r="P5" s="13">
        <f>Effort!I5/(J5/1000)</f>
        <v>39.568345323741006</v>
      </c>
      <c r="Q5" s="20">
        <f>Effort!H5/Defects!S5</f>
        <v>0.53125</v>
      </c>
    </row>
    <row r="6" spans="1:17" s="7" customFormat="1" ht="12.75" customHeight="1">
      <c r="A6" s="16" t="s">
        <v>5</v>
      </c>
      <c r="B6" s="17" t="s">
        <v>6</v>
      </c>
      <c r="C6" s="15">
        <v>36845</v>
      </c>
      <c r="D6" s="15">
        <v>36849</v>
      </c>
      <c r="E6" s="16"/>
      <c r="F6" s="16" t="s">
        <v>36</v>
      </c>
      <c r="G6" s="6">
        <v>6</v>
      </c>
      <c r="H6" t="s">
        <v>32</v>
      </c>
      <c r="I6" s="6">
        <v>740</v>
      </c>
      <c r="J6" s="6">
        <v>740</v>
      </c>
      <c r="K6" s="22">
        <f>100*J6/I6</f>
        <v>100</v>
      </c>
      <c r="L6" s="20">
        <f>(Effort!I6-Effort!H6)/Defects!O6</f>
        <v>0.3488372093023256</v>
      </c>
      <c r="M6" s="14">
        <f>1000*Defects!O6/'Inspection Info'!J6</f>
        <v>116.21621621621621</v>
      </c>
      <c r="N6" s="14">
        <f>I6/(Effort!F6/G6)</f>
        <v>341.53846153846155</v>
      </c>
      <c r="O6" s="14">
        <f>J6/Effort!C6</f>
        <v>370</v>
      </c>
      <c r="P6" s="13">
        <f>Effort!I6/(J6/1000)</f>
        <v>55.4054054054054</v>
      </c>
      <c r="Q6" s="20">
        <f>Effort!H6/Defects!S6</f>
        <v>0.5</v>
      </c>
    </row>
    <row r="7" spans="1:17" ht="13.5" thickBot="1">
      <c r="A7" t="s">
        <v>5</v>
      </c>
      <c r="B7" s="18" t="s">
        <v>7</v>
      </c>
      <c r="C7" s="10">
        <v>36803</v>
      </c>
      <c r="D7" s="10">
        <v>36813</v>
      </c>
      <c r="F7" t="s">
        <v>37</v>
      </c>
      <c r="G7" s="5">
        <v>5</v>
      </c>
      <c r="H7" t="s">
        <v>33</v>
      </c>
      <c r="I7" s="5">
        <v>458</v>
      </c>
      <c r="J7" s="5">
        <v>458</v>
      </c>
      <c r="K7" s="22">
        <f>100*J7/I7</f>
        <v>100</v>
      </c>
      <c r="L7" s="20">
        <f>(Effort!I7-Effort!H7)/Defects!O7</f>
        <v>1.2647058823529411</v>
      </c>
      <c r="M7" s="14">
        <f>1000*Defects!O7/'Inspection Info'!J7</f>
        <v>37.11790393013101</v>
      </c>
      <c r="N7" s="14">
        <f>I7/(Effort!F7/G7)</f>
        <v>218.09523809523807</v>
      </c>
      <c r="O7" s="14">
        <f>J7/Effort!C7</f>
        <v>229</v>
      </c>
      <c r="P7" s="13">
        <f>Effort!I7/(J7/1000)</f>
        <v>55.6768558951965</v>
      </c>
      <c r="Q7" s="20">
        <f>Effort!H7/Defects!S7</f>
        <v>0.23529411764705882</v>
      </c>
    </row>
    <row r="8" spans="1:17" ht="16.5" thickTop="1">
      <c r="A8" s="2" t="s">
        <v>38</v>
      </c>
      <c r="B8" s="4"/>
      <c r="C8" s="11"/>
      <c r="D8" s="11"/>
      <c r="E8" s="3"/>
      <c r="F8" s="3"/>
      <c r="G8" s="25">
        <f>AVERAGE(G4:G7)</f>
        <v>5</v>
      </c>
      <c r="H8" s="3"/>
      <c r="I8" s="12">
        <f>AVERAGE(I4:I7)</f>
        <v>791</v>
      </c>
      <c r="J8" s="12">
        <f aca="true" t="shared" si="0" ref="J8:Q8">AVERAGE(J4:J7)</f>
        <v>677.3333333333334</v>
      </c>
      <c r="K8" s="25">
        <f t="shared" si="0"/>
        <v>90.32624113475178</v>
      </c>
      <c r="L8" s="21">
        <f t="shared" si="0"/>
        <v>0.6512736231443482</v>
      </c>
      <c r="M8" s="12">
        <f t="shared" si="0"/>
        <v>79.88835179938192</v>
      </c>
      <c r="N8" s="12">
        <f t="shared" si="0"/>
        <v>360.61864061864054</v>
      </c>
      <c r="O8" s="12">
        <f t="shared" si="0"/>
        <v>323.22222222222223</v>
      </c>
      <c r="P8" s="25">
        <f t="shared" si="0"/>
        <v>50.21686887478097</v>
      </c>
      <c r="Q8" s="21">
        <f t="shared" si="0"/>
        <v>0.4221813725490196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S8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2.421875" style="0" customWidth="1"/>
    <col min="3" max="12" width="7.00390625" style="0" customWidth="1"/>
    <col min="13" max="13" width="14.421875" style="0" customWidth="1"/>
    <col min="14" max="14" width="14.28125" style="0" customWidth="1"/>
    <col min="15" max="16" width="14.57421875" style="0" customWidth="1"/>
    <col min="17" max="17" width="17.28125" style="0" customWidth="1"/>
    <col min="18" max="18" width="17.7109375" style="0" customWidth="1"/>
    <col min="19" max="19" width="17.421875" style="0" customWidth="1"/>
  </cols>
  <sheetData>
    <row r="1" spans="1:2" ht="16.5">
      <c r="A1" s="1" t="s">
        <v>25</v>
      </c>
      <c r="B1" s="1"/>
    </row>
    <row r="3" spans="3:11" s="29" customFormat="1" ht="12.75">
      <c r="C3" s="29" t="s">
        <v>8</v>
      </c>
      <c r="E3" s="29" t="s">
        <v>9</v>
      </c>
      <c r="G3" s="29" t="s">
        <v>10</v>
      </c>
      <c r="I3" s="29" t="s">
        <v>11</v>
      </c>
      <c r="K3" s="29" t="s">
        <v>12</v>
      </c>
    </row>
    <row r="4" spans="1:19" s="28" customFormat="1" ht="25.5" customHeight="1" thickBot="1">
      <c r="A4" s="27" t="s">
        <v>0</v>
      </c>
      <c r="B4" s="27" t="s">
        <v>20</v>
      </c>
      <c r="C4" s="27" t="s">
        <v>13</v>
      </c>
      <c r="D4" s="27" t="s">
        <v>14</v>
      </c>
      <c r="E4" s="27" t="s">
        <v>13</v>
      </c>
      <c r="F4" s="27" t="s">
        <v>14</v>
      </c>
      <c r="G4" s="27" t="s">
        <v>13</v>
      </c>
      <c r="H4" s="27" t="s">
        <v>14</v>
      </c>
      <c r="I4" s="27" t="s">
        <v>13</v>
      </c>
      <c r="J4" s="27" t="s">
        <v>14</v>
      </c>
      <c r="K4" s="27" t="s">
        <v>13</v>
      </c>
      <c r="L4" s="27" t="s">
        <v>14</v>
      </c>
      <c r="M4" s="27" t="s">
        <v>45</v>
      </c>
      <c r="N4" s="27" t="s">
        <v>46</v>
      </c>
      <c r="O4" s="27" t="s">
        <v>47</v>
      </c>
      <c r="P4" s="27" t="s">
        <v>41</v>
      </c>
      <c r="Q4" s="27" t="s">
        <v>50</v>
      </c>
      <c r="R4" s="27" t="s">
        <v>51</v>
      </c>
      <c r="S4" s="27" t="s">
        <v>44</v>
      </c>
    </row>
    <row r="5" spans="1:19" s="7" customFormat="1" ht="12.75">
      <c r="A5" s="16" t="str">
        <f>'Inspection Info'!A5</f>
        <v>B</v>
      </c>
      <c r="B5" s="16" t="str">
        <f>'Inspection Info'!B5</f>
        <v>CODE-1</v>
      </c>
      <c r="C5" s="6">
        <v>4</v>
      </c>
      <c r="D5" s="6">
        <v>18</v>
      </c>
      <c r="E5" s="6">
        <v>6</v>
      </c>
      <c r="F5" s="6">
        <v>12</v>
      </c>
      <c r="G5" s="6">
        <v>4</v>
      </c>
      <c r="H5" s="6">
        <v>18</v>
      </c>
      <c r="I5" s="6">
        <v>2</v>
      </c>
      <c r="J5" s="6">
        <v>4</v>
      </c>
      <c r="K5" s="6">
        <v>1</v>
      </c>
      <c r="L5" s="6">
        <v>3</v>
      </c>
      <c r="M5" s="6">
        <f aca="true" t="shared" si="0" ref="M5:N7">SUM(C5,E5,G5,I5,K5)</f>
        <v>17</v>
      </c>
      <c r="N5" s="6">
        <f t="shared" si="0"/>
        <v>55</v>
      </c>
      <c r="O5" s="6">
        <f>SUM(M5:N5)</f>
        <v>72</v>
      </c>
      <c r="P5" s="22">
        <f>100*M5/O5</f>
        <v>23.61111111111111</v>
      </c>
      <c r="Q5" s="6">
        <v>12</v>
      </c>
      <c r="R5" s="6">
        <v>4</v>
      </c>
      <c r="S5" s="6">
        <f>SUM(Q5:R5)</f>
        <v>16</v>
      </c>
    </row>
    <row r="6" spans="1:19" s="7" customFormat="1" ht="12.75">
      <c r="A6" s="16" t="str">
        <f>'Inspection Info'!A6</f>
        <v>A</v>
      </c>
      <c r="B6" s="16" t="str">
        <f>'Inspection Info'!B6</f>
        <v>CODE-5</v>
      </c>
      <c r="C6" s="6">
        <v>7</v>
      </c>
      <c r="D6" s="6">
        <v>14</v>
      </c>
      <c r="E6" s="6">
        <v>13</v>
      </c>
      <c r="F6" s="6">
        <v>27</v>
      </c>
      <c r="G6" s="6">
        <v>8</v>
      </c>
      <c r="H6" s="6">
        <v>11</v>
      </c>
      <c r="I6" s="6">
        <v>0</v>
      </c>
      <c r="J6" s="6">
        <v>1</v>
      </c>
      <c r="K6" s="6">
        <v>0</v>
      </c>
      <c r="L6" s="6">
        <v>5</v>
      </c>
      <c r="M6" s="6">
        <f t="shared" si="0"/>
        <v>28</v>
      </c>
      <c r="N6" s="6">
        <f t="shared" si="0"/>
        <v>58</v>
      </c>
      <c r="O6" s="6">
        <f>SUM(M6:N6)</f>
        <v>86</v>
      </c>
      <c r="P6" s="22">
        <f>100*M6/O6</f>
        <v>32.55813953488372</v>
      </c>
      <c r="Q6" s="6">
        <v>17</v>
      </c>
      <c r="R6" s="6">
        <v>5</v>
      </c>
      <c r="S6" s="6">
        <f>SUM(Q6:R6)</f>
        <v>22</v>
      </c>
    </row>
    <row r="7" spans="1:19" s="7" customFormat="1" ht="13.5" thickBot="1">
      <c r="A7" s="16" t="str">
        <f>'Inspection Info'!A7</f>
        <v>A</v>
      </c>
      <c r="B7" s="16" t="str">
        <f>'Inspection Info'!B7</f>
        <v>CODE-3</v>
      </c>
      <c r="C7" s="6">
        <v>3</v>
      </c>
      <c r="D7" s="6">
        <v>3</v>
      </c>
      <c r="E7" s="6">
        <v>3</v>
      </c>
      <c r="F7" s="6">
        <v>6</v>
      </c>
      <c r="G7" s="6">
        <v>1</v>
      </c>
      <c r="H7" s="6">
        <v>1</v>
      </c>
      <c r="I7" s="6">
        <v>0</v>
      </c>
      <c r="J7" s="6">
        <v>0</v>
      </c>
      <c r="K7" s="6">
        <v>0</v>
      </c>
      <c r="L7" s="6">
        <v>0</v>
      </c>
      <c r="M7" s="6">
        <f t="shared" si="0"/>
        <v>7</v>
      </c>
      <c r="N7" s="6">
        <f t="shared" si="0"/>
        <v>10</v>
      </c>
      <c r="O7" s="6">
        <f>SUM(M7:N7)</f>
        <v>17</v>
      </c>
      <c r="P7" s="22">
        <f>100*M7/O7</f>
        <v>41.1764705882353</v>
      </c>
      <c r="Q7" s="6">
        <v>7</v>
      </c>
      <c r="R7" s="6">
        <v>10</v>
      </c>
      <c r="S7" s="6">
        <f>SUM(Q7:R7)</f>
        <v>17</v>
      </c>
    </row>
    <row r="8" spans="1:19" s="33" customFormat="1" ht="16.5" thickTop="1">
      <c r="A8" s="2" t="s">
        <v>38</v>
      </c>
      <c r="B8" s="31"/>
      <c r="C8" s="32">
        <f>AVERAGE(C4:C7)</f>
        <v>4.666666666666667</v>
      </c>
      <c r="D8" s="32">
        <f aca="true" t="shared" si="1" ref="D8:S8">AVERAGE(D4:D7)</f>
        <v>11.666666666666666</v>
      </c>
      <c r="E8" s="32">
        <f t="shared" si="1"/>
        <v>7.333333333333333</v>
      </c>
      <c r="F8" s="32">
        <f t="shared" si="1"/>
        <v>15</v>
      </c>
      <c r="G8" s="32">
        <f t="shared" si="1"/>
        <v>4.333333333333333</v>
      </c>
      <c r="H8" s="32">
        <f t="shared" si="1"/>
        <v>10</v>
      </c>
      <c r="I8" s="32">
        <f t="shared" si="1"/>
        <v>0.6666666666666666</v>
      </c>
      <c r="J8" s="32">
        <f t="shared" si="1"/>
        <v>1.6666666666666667</v>
      </c>
      <c r="K8" s="32">
        <f t="shared" si="1"/>
        <v>0.3333333333333333</v>
      </c>
      <c r="L8" s="32">
        <f t="shared" si="1"/>
        <v>2.6666666666666665</v>
      </c>
      <c r="M8" s="32">
        <f t="shared" si="1"/>
        <v>17.333333333333332</v>
      </c>
      <c r="N8" s="32">
        <f t="shared" si="1"/>
        <v>41</v>
      </c>
      <c r="O8" s="32">
        <f t="shared" si="1"/>
        <v>58.333333333333336</v>
      </c>
      <c r="P8" s="32">
        <f t="shared" si="1"/>
        <v>32.44857374474338</v>
      </c>
      <c r="Q8" s="32">
        <f>AVERAGE(Q4:Q7)</f>
        <v>12</v>
      </c>
      <c r="R8" s="32">
        <f>AVERAGE(R4:R7)</f>
        <v>6.333333333333333</v>
      </c>
      <c r="S8" s="32">
        <f t="shared" si="1"/>
        <v>18.333333333333332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8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2" width="13.28125" style="5" customWidth="1"/>
    <col min="3" max="3" width="14.421875" style="5" customWidth="1"/>
    <col min="4" max="5" width="16.421875" style="0" customWidth="1"/>
    <col min="6" max="6" width="17.8515625" style="0" customWidth="1"/>
    <col min="7" max="7" width="13.7109375" style="0" customWidth="1"/>
    <col min="8" max="8" width="13.8515625" style="0" customWidth="1"/>
    <col min="9" max="9" width="16.28125" style="0" customWidth="1"/>
  </cols>
  <sheetData>
    <row r="1" spans="1:3" s="1" customFormat="1" ht="16.5">
      <c r="A1" s="1" t="s">
        <v>24</v>
      </c>
      <c r="B1" s="8"/>
      <c r="C1" s="8"/>
    </row>
    <row r="4" spans="1:9" s="28" customFormat="1" ht="26.25" customHeight="1" thickBot="1">
      <c r="A4" s="27" t="s">
        <v>0</v>
      </c>
      <c r="B4" s="27" t="s">
        <v>20</v>
      </c>
      <c r="C4" s="27" t="s">
        <v>40</v>
      </c>
      <c r="D4" s="27" t="s">
        <v>60</v>
      </c>
      <c r="E4" s="27" t="s">
        <v>61</v>
      </c>
      <c r="F4" s="27" t="s">
        <v>62</v>
      </c>
      <c r="G4" s="27" t="s">
        <v>63</v>
      </c>
      <c r="H4" s="27" t="s">
        <v>64</v>
      </c>
      <c r="I4" s="27" t="s">
        <v>65</v>
      </c>
    </row>
    <row r="5" spans="1:9" s="7" customFormat="1" ht="12.75" customHeight="1">
      <c r="A5" s="16" t="str">
        <f>'Inspection Info'!A5</f>
        <v>B</v>
      </c>
      <c r="B5" s="16" t="str">
        <f>'Inspection Info'!B5</f>
        <v>CODE-1</v>
      </c>
      <c r="C5" s="19">
        <v>2.25</v>
      </c>
      <c r="D5" s="19">
        <v>0.5</v>
      </c>
      <c r="E5" s="22">
        <v>6</v>
      </c>
      <c r="F5" s="22">
        <v>9</v>
      </c>
      <c r="G5" s="22">
        <f>C5*'Inspection Info'!G5</f>
        <v>9</v>
      </c>
      <c r="H5" s="22">
        <v>8.5</v>
      </c>
      <c r="I5" s="23">
        <f>SUM(D5:H5)</f>
        <v>33</v>
      </c>
    </row>
    <row r="6" spans="1:9" s="7" customFormat="1" ht="12.75" customHeight="1">
      <c r="A6" s="16" t="str">
        <f>'Inspection Info'!A6</f>
        <v>A</v>
      </c>
      <c r="B6" s="16" t="str">
        <f>'Inspection Info'!B6</f>
        <v>CODE-5</v>
      </c>
      <c r="C6" s="19">
        <v>2</v>
      </c>
      <c r="D6" s="19">
        <v>1</v>
      </c>
      <c r="E6" s="22">
        <v>4</v>
      </c>
      <c r="F6" s="22">
        <v>13</v>
      </c>
      <c r="G6" s="22">
        <f>C6*'Inspection Info'!G6</f>
        <v>12</v>
      </c>
      <c r="H6" s="22">
        <v>11</v>
      </c>
      <c r="I6" s="23">
        <f>SUM(D6:H6)</f>
        <v>41</v>
      </c>
    </row>
    <row r="7" spans="1:9" ht="13.5" thickBot="1">
      <c r="A7" s="16" t="str">
        <f>'Inspection Info'!A7</f>
        <v>A</v>
      </c>
      <c r="B7" s="16" t="str">
        <f>'Inspection Info'!B7</f>
        <v>CODE-3</v>
      </c>
      <c r="C7" s="24">
        <v>2</v>
      </c>
      <c r="D7" s="24">
        <v>1</v>
      </c>
      <c r="E7" s="23">
        <v>0</v>
      </c>
      <c r="F7" s="23">
        <v>10.5</v>
      </c>
      <c r="G7" s="22">
        <f>C7*'Inspection Info'!G7</f>
        <v>10</v>
      </c>
      <c r="H7" s="23">
        <v>4</v>
      </c>
      <c r="I7" s="23">
        <f>SUM(D7:H7)</f>
        <v>25.5</v>
      </c>
    </row>
    <row r="8" spans="1:9" s="33" customFormat="1" ht="16.5" thickTop="1">
      <c r="A8" s="2" t="s">
        <v>38</v>
      </c>
      <c r="B8" s="34"/>
      <c r="C8" s="35">
        <f aca="true" t="shared" si="0" ref="C8:I8">AVERAGE(C4:C7)</f>
        <v>2.0833333333333335</v>
      </c>
      <c r="D8" s="35">
        <f t="shared" si="0"/>
        <v>0.8333333333333334</v>
      </c>
      <c r="E8" s="32">
        <f t="shared" si="0"/>
        <v>3.3333333333333335</v>
      </c>
      <c r="F8" s="32">
        <f t="shared" si="0"/>
        <v>10.833333333333334</v>
      </c>
      <c r="G8" s="32">
        <f t="shared" si="0"/>
        <v>10.333333333333334</v>
      </c>
      <c r="H8" s="32">
        <f t="shared" si="0"/>
        <v>7.833333333333333</v>
      </c>
      <c r="I8" s="32">
        <f t="shared" si="0"/>
        <v>33.166666666666664</v>
      </c>
    </row>
  </sheetData>
  <printOptions gridLines="1"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13"/>
  <sheetViews>
    <sheetView tabSelected="1" workbookViewId="0" topLeftCell="A1">
      <selection activeCell="A11" sqref="A11"/>
    </sheetView>
  </sheetViews>
  <sheetFormatPr defaultColWidth="9.140625" defaultRowHeight="12.75"/>
  <cols>
    <col min="1" max="1" width="13.7109375" style="0" customWidth="1"/>
  </cols>
  <sheetData>
    <row r="1" ht="12.75">
      <c r="A1" t="s">
        <v>42</v>
      </c>
    </row>
    <row r="2" ht="12.75">
      <c r="A2" s="26" t="s">
        <v>66</v>
      </c>
    </row>
    <row r="4" ht="12.75">
      <c r="A4" t="s">
        <v>15</v>
      </c>
    </row>
    <row r="5" spans="1:2" ht="12.75">
      <c r="A5" t="s">
        <v>27</v>
      </c>
      <c r="B5" t="s">
        <v>28</v>
      </c>
    </row>
    <row r="6" spans="1:2" ht="12.75">
      <c r="A6" t="s">
        <v>26</v>
      </c>
      <c r="B6" t="s">
        <v>29</v>
      </c>
    </row>
    <row r="7" spans="1:2" ht="12.75">
      <c r="A7" t="s">
        <v>16</v>
      </c>
      <c r="B7" t="s">
        <v>30</v>
      </c>
    </row>
    <row r="8" spans="1:2" ht="12.75">
      <c r="A8" t="s">
        <v>17</v>
      </c>
      <c r="B8" t="s">
        <v>18</v>
      </c>
    </row>
    <row r="10" ht="12.75">
      <c r="A10" t="s">
        <v>49</v>
      </c>
    </row>
    <row r="11" ht="12.75">
      <c r="A11" t="s">
        <v>67</v>
      </c>
    </row>
    <row r="12" ht="12.75">
      <c r="A12" t="s">
        <v>48</v>
      </c>
    </row>
    <row r="13" ht="12.75">
      <c r="A13" t="s">
        <v>19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Impact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Wiegers</dc:creator>
  <cp:keywords/>
  <dc:description/>
  <cp:lastModifiedBy>Karl Wiegers</cp:lastModifiedBy>
  <cp:lastPrinted>2001-04-09T15:44:58Z</cp:lastPrinted>
  <dcterms:created xsi:type="dcterms:W3CDTF">1997-09-25T20:48:51Z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